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50402a6097e9c09/Desktop/Central Otago Bowls/Board ^0 Operations/Financial/"/>
    </mc:Choice>
  </mc:AlternateContent>
  <xr:revisionPtr revIDLastSave="33" documentId="8_{0CA38499-F224-4F7B-A853-5198FA1AD56A}" xr6:coauthVersionLast="47" xr6:coauthVersionMax="47" xr10:uidLastSave="{3194B4AA-5FCC-43FE-828F-59E6056EE56E}"/>
  <bookViews>
    <workbookView xWindow="-120" yWindow="-120" windowWidth="20730" windowHeight="11040" xr2:uid="{8C4FFAC6-5C28-4C01-9D0B-F2FF176A95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F46" i="1"/>
  <c r="F44" i="1"/>
  <c r="F39" i="1"/>
  <c r="F31" i="1"/>
  <c r="F26" i="1"/>
  <c r="F14" i="1"/>
  <c r="F16" i="1"/>
  <c r="F9" i="1"/>
  <c r="D7" i="1"/>
  <c r="H7" i="1" s="1"/>
  <c r="F36" i="1"/>
  <c r="H36" i="1" s="1"/>
  <c r="H16" i="1"/>
  <c r="H15" i="1"/>
  <c r="H14" i="1"/>
  <c r="H22" i="1"/>
  <c r="H38" i="1"/>
  <c r="H27" i="1"/>
  <c r="H35" i="1"/>
  <c r="H31" i="1"/>
  <c r="H8" i="1"/>
  <c r="H9" i="1"/>
  <c r="H33" i="1"/>
  <c r="H30" i="1"/>
  <c r="H41" i="1"/>
  <c r="H32" i="1"/>
  <c r="H43" i="1"/>
  <c r="H42" i="1"/>
  <c r="H40" i="1"/>
  <c r="H34" i="1"/>
  <c r="D18" i="1"/>
  <c r="D23" i="1" s="1"/>
  <c r="H17" i="1"/>
  <c r="H13" i="1"/>
  <c r="H11" i="1"/>
  <c r="H10" i="1"/>
  <c r="H37" i="1" l="1"/>
  <c r="F18" i="1"/>
  <c r="F23" i="1" s="1"/>
  <c r="H39" i="1"/>
  <c r="H46" i="1"/>
  <c r="H45" i="1"/>
  <c r="H44" i="1"/>
  <c r="H29" i="1"/>
  <c r="H28" i="1"/>
  <c r="H26" i="1"/>
  <c r="H21" i="1"/>
  <c r="H12" i="1"/>
  <c r="H18" i="1" s="1"/>
  <c r="H23" i="1" s="1"/>
  <c r="F47" i="1"/>
  <c r="D47" i="1"/>
  <c r="D49" i="1" l="1"/>
  <c r="F49" i="1"/>
  <c r="H47" i="1"/>
  <c r="H49" i="1" l="1"/>
</calcChain>
</file>

<file path=xl/sharedStrings.xml><?xml version="1.0" encoding="utf-8"?>
<sst xmlns="http://schemas.openxmlformats.org/spreadsheetml/2006/main" count="47" uniqueCount="47">
  <si>
    <t>Central Otago Bowls Inc.</t>
  </si>
  <si>
    <t>Profit &amp; Loss</t>
  </si>
  <si>
    <t>Income:</t>
  </si>
  <si>
    <t>Actual</t>
  </si>
  <si>
    <t>Budget</t>
  </si>
  <si>
    <t>Diff</t>
  </si>
  <si>
    <t>Expense:</t>
  </si>
  <si>
    <t>Admin Fees</t>
  </si>
  <si>
    <t>Assistance to Players</t>
  </si>
  <si>
    <t>Badges &amp; Engraving</t>
  </si>
  <si>
    <t>Xero Costs</t>
  </si>
  <si>
    <t>Travel &amp; Accomm</t>
  </si>
  <si>
    <t>Printing &amp; Stationery</t>
  </si>
  <si>
    <t>Website Costs</t>
  </si>
  <si>
    <t>Total Expenses</t>
  </si>
  <si>
    <t>Profit/Loss</t>
  </si>
  <si>
    <t>Interest</t>
  </si>
  <si>
    <t>Aotearoa Gaming Trust Grant</t>
  </si>
  <si>
    <t>Total Income</t>
  </si>
  <si>
    <t>Rent</t>
  </si>
  <si>
    <t>Affiliation Fees</t>
  </si>
  <si>
    <t>Greenkeepers Affiliation</t>
  </si>
  <si>
    <t>Handbook Sales</t>
  </si>
  <si>
    <t>Player Contributions</t>
  </si>
  <si>
    <t>Raffle</t>
  </si>
  <si>
    <t>Scorecards</t>
  </si>
  <si>
    <t>Sponsorship</t>
  </si>
  <si>
    <t>Umpires Levy</t>
  </si>
  <si>
    <t>Total Trading Income</t>
  </si>
  <si>
    <t>Other Income:</t>
  </si>
  <si>
    <t>Entry Fees - Tournament</t>
  </si>
  <si>
    <t>Catering</t>
  </si>
  <si>
    <t>Green Hire</t>
  </si>
  <si>
    <t>Insurance</t>
  </si>
  <si>
    <t>Representative Shirts</t>
  </si>
  <si>
    <t>Software</t>
  </si>
  <si>
    <t>Sponsors Board</t>
  </si>
  <si>
    <t>Scorecards &amp; Stickers</t>
  </si>
  <si>
    <t>Greenkeepers</t>
  </si>
  <si>
    <t>Prizes</t>
  </si>
  <si>
    <t>Honoria</t>
  </si>
  <si>
    <t>National Tourn Entry</t>
  </si>
  <si>
    <t>Entry Fees - Championship</t>
  </si>
  <si>
    <t>Awards Night</t>
  </si>
  <si>
    <t>Umpire Exam Fees</t>
  </si>
  <si>
    <t>Hawkeswood Mining Sponsorship</t>
  </si>
  <si>
    <t>for the period 1 May to  30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</si>
</sst>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26CD-95C4-437F-B7DA-F5D8D38225FD}">
  <dimension ref="A1:I49"/>
  <sheetViews>
    <sheetView tabSelected="1" topLeftCell="A24" workbookViewId="0">
      <selection activeCell="H32" sqref="H32"/>
    </sheetView>
  </sheetViews>
  <sheetFormatPr defaultRowHeight="15" x14ac:dyDescent="0.25"/>
  <cols>
    <col min="1" max="1" width="14.28515625" bestFit="1" customWidth="1"/>
  </cols>
  <sheetData>
    <row r="1" spans="1:8" ht="21" x14ac:dyDescent="0.35">
      <c r="A1" s="1" t="s">
        <v>0</v>
      </c>
    </row>
    <row r="2" spans="1:8" ht="21" x14ac:dyDescent="0.35">
      <c r="A2" s="1" t="s">
        <v>1</v>
      </c>
    </row>
    <row r="3" spans="1:8" ht="21" x14ac:dyDescent="0.35">
      <c r="A3" s="1" t="s">
        <v>46</v>
      </c>
    </row>
    <row r="5" spans="1:8" x14ac:dyDescent="0.25">
      <c r="D5" s="2" t="s">
        <v>3</v>
      </c>
      <c r="E5" s="2"/>
      <c r="F5" s="2" t="s">
        <v>4</v>
      </c>
      <c r="G5" s="2"/>
      <c r="H5" s="2" t="s">
        <v>5</v>
      </c>
    </row>
    <row r="6" spans="1:8" x14ac:dyDescent="0.25">
      <c r="A6" s="2" t="s">
        <v>2</v>
      </c>
    </row>
    <row r="7" spans="1:8" x14ac:dyDescent="0.25">
      <c r="A7" s="3" t="s">
        <v>20</v>
      </c>
      <c r="B7" s="3"/>
      <c r="C7" s="3"/>
      <c r="D7" s="5">
        <f>22620-2262</f>
        <v>20358</v>
      </c>
      <c r="E7" s="5"/>
      <c r="F7" s="5">
        <v>20358</v>
      </c>
      <c r="G7" s="5"/>
      <c r="H7" s="5">
        <f t="shared" ref="H7:H17" si="0">+D7-F7</f>
        <v>0</v>
      </c>
    </row>
    <row r="8" spans="1:8" x14ac:dyDescent="0.25">
      <c r="A8" s="3" t="s">
        <v>42</v>
      </c>
      <c r="B8" s="3"/>
      <c r="C8" s="3"/>
      <c r="D8" s="5">
        <v>0</v>
      </c>
      <c r="E8" s="5"/>
      <c r="F8" s="5">
        <v>0</v>
      </c>
      <c r="G8" s="5"/>
      <c r="H8" s="5">
        <f t="shared" si="0"/>
        <v>0</v>
      </c>
    </row>
    <row r="9" spans="1:8" x14ac:dyDescent="0.25">
      <c r="A9" s="3" t="s">
        <v>30</v>
      </c>
      <c r="B9" s="3"/>
      <c r="C9" s="3"/>
      <c r="D9" s="5">
        <v>11834.77</v>
      </c>
      <c r="E9" s="5"/>
      <c r="F9" s="5">
        <f>1321.64+5373.66</f>
        <v>6695.3</v>
      </c>
      <c r="G9" s="5"/>
      <c r="H9" s="5">
        <f t="shared" si="0"/>
        <v>5139.47</v>
      </c>
    </row>
    <row r="10" spans="1:8" x14ac:dyDescent="0.25">
      <c r="A10" s="3" t="s">
        <v>21</v>
      </c>
      <c r="B10" s="3"/>
      <c r="C10" s="3"/>
      <c r="D10" s="5">
        <v>40</v>
      </c>
      <c r="E10" s="5"/>
      <c r="F10" s="5">
        <v>0</v>
      </c>
      <c r="G10" s="5"/>
      <c r="H10" s="5">
        <f t="shared" si="0"/>
        <v>40</v>
      </c>
    </row>
    <row r="11" spans="1:8" x14ac:dyDescent="0.25">
      <c r="A11" s="3" t="s">
        <v>22</v>
      </c>
      <c r="B11" s="3"/>
      <c r="C11" s="3"/>
      <c r="D11" s="5">
        <v>2262</v>
      </c>
      <c r="E11" s="5"/>
      <c r="F11" s="5">
        <v>2262</v>
      </c>
      <c r="G11" s="5"/>
      <c r="H11" s="5">
        <f t="shared" si="0"/>
        <v>0</v>
      </c>
    </row>
    <row r="12" spans="1:8" x14ac:dyDescent="0.25">
      <c r="A12" s="3" t="s">
        <v>16</v>
      </c>
      <c r="B12" s="3"/>
      <c r="C12" s="3"/>
      <c r="D12" s="5">
        <v>1058.81</v>
      </c>
      <c r="E12" s="5"/>
      <c r="F12" s="5">
        <v>800</v>
      </c>
      <c r="G12" s="5"/>
      <c r="H12" s="5">
        <f t="shared" si="0"/>
        <v>258.80999999999995</v>
      </c>
    </row>
    <row r="13" spans="1:8" x14ac:dyDescent="0.25">
      <c r="A13" s="3" t="s">
        <v>23</v>
      </c>
      <c r="B13" s="3"/>
      <c r="C13" s="3"/>
      <c r="D13" s="5">
        <v>0</v>
      </c>
      <c r="E13" s="5"/>
      <c r="F13" s="5">
        <v>0</v>
      </c>
      <c r="G13" s="5"/>
      <c r="H13" s="5">
        <f t="shared" si="0"/>
        <v>0</v>
      </c>
    </row>
    <row r="14" spans="1:8" x14ac:dyDescent="0.25">
      <c r="A14" s="3" t="s">
        <v>24</v>
      </c>
      <c r="B14" s="3"/>
      <c r="C14" s="3"/>
      <c r="D14" s="5">
        <v>31.3</v>
      </c>
      <c r="E14" s="5"/>
      <c r="F14" s="5">
        <f>120+120+120</f>
        <v>360</v>
      </c>
      <c r="G14" s="5"/>
      <c r="H14" s="6">
        <f t="shared" si="0"/>
        <v>-328.7</v>
      </c>
    </row>
    <row r="15" spans="1:8" x14ac:dyDescent="0.25">
      <c r="A15" s="3" t="s">
        <v>25</v>
      </c>
      <c r="B15" s="3"/>
      <c r="C15" s="3"/>
      <c r="D15" s="5">
        <v>80</v>
      </c>
      <c r="E15" s="5"/>
      <c r="F15" s="5">
        <v>60</v>
      </c>
      <c r="G15" s="5"/>
      <c r="H15" s="5">
        <f t="shared" si="0"/>
        <v>20</v>
      </c>
    </row>
    <row r="16" spans="1:8" x14ac:dyDescent="0.25">
      <c r="A16" s="3" t="s">
        <v>26</v>
      </c>
      <c r="B16" s="3"/>
      <c r="C16" s="3"/>
      <c r="D16" s="5">
        <v>4000</v>
      </c>
      <c r="E16" s="5"/>
      <c r="F16" s="5">
        <f>1500+1000+500</f>
        <v>3000</v>
      </c>
      <c r="G16" s="5"/>
      <c r="H16" s="5">
        <f t="shared" si="0"/>
        <v>1000</v>
      </c>
    </row>
    <row r="17" spans="1:8" x14ac:dyDescent="0.25">
      <c r="A17" s="3" t="s">
        <v>27</v>
      </c>
      <c r="B17" s="3"/>
      <c r="C17" s="3"/>
      <c r="D17" s="5">
        <v>400</v>
      </c>
      <c r="E17" s="5"/>
      <c r="F17" s="5">
        <v>0</v>
      </c>
      <c r="G17" s="5"/>
      <c r="H17" s="5">
        <f t="shared" si="0"/>
        <v>400</v>
      </c>
    </row>
    <row r="18" spans="1:8" x14ac:dyDescent="0.25">
      <c r="A18" s="4" t="s">
        <v>28</v>
      </c>
      <c r="B18" s="4"/>
      <c r="C18" s="4"/>
      <c r="D18" s="6">
        <f>SUM(D7:D17)</f>
        <v>40064.880000000005</v>
      </c>
      <c r="E18" s="6"/>
      <c r="F18" s="6">
        <f>SUM(F7:F17)</f>
        <v>33535.300000000003</v>
      </c>
      <c r="G18" s="6"/>
      <c r="H18" s="6">
        <f>SUM(H7:H17)</f>
        <v>6529.5800000000008</v>
      </c>
    </row>
    <row r="19" spans="1:8" x14ac:dyDescent="0.25">
      <c r="A19" s="3"/>
      <c r="B19" s="3"/>
      <c r="C19" s="3"/>
      <c r="D19" s="5"/>
      <c r="E19" s="5"/>
      <c r="F19" s="5"/>
      <c r="G19" s="5"/>
      <c r="H19" s="5"/>
    </row>
    <row r="20" spans="1:8" x14ac:dyDescent="0.25">
      <c r="A20" s="4" t="s">
        <v>29</v>
      </c>
      <c r="B20" s="3"/>
      <c r="C20" s="3"/>
      <c r="D20" s="5"/>
      <c r="E20" s="5"/>
      <c r="F20" s="5"/>
      <c r="G20" s="5"/>
      <c r="H20" s="5"/>
    </row>
    <row r="21" spans="1:8" x14ac:dyDescent="0.25">
      <c r="A21" s="3" t="s">
        <v>17</v>
      </c>
      <c r="B21" s="3"/>
      <c r="C21" s="3"/>
      <c r="D21" s="5">
        <v>0</v>
      </c>
      <c r="E21" s="5"/>
      <c r="F21" s="5">
        <v>0</v>
      </c>
      <c r="G21" s="5"/>
      <c r="H21" s="5">
        <f>+D21-F21</f>
        <v>0</v>
      </c>
    </row>
    <row r="22" spans="1:8" x14ac:dyDescent="0.25">
      <c r="A22" s="3" t="s">
        <v>45</v>
      </c>
      <c r="B22" s="3"/>
      <c r="C22" s="3"/>
      <c r="D22" s="5">
        <v>2500</v>
      </c>
      <c r="E22" s="5"/>
      <c r="F22" s="5">
        <v>2500</v>
      </c>
      <c r="G22" s="5"/>
      <c r="H22" s="5">
        <f>+D22-F22</f>
        <v>0</v>
      </c>
    </row>
    <row r="23" spans="1:8" x14ac:dyDescent="0.25">
      <c r="A23" s="4" t="s">
        <v>18</v>
      </c>
      <c r="B23" s="4"/>
      <c r="C23" s="4"/>
      <c r="D23" s="6">
        <f>SUM(D18:D22)</f>
        <v>42564.880000000005</v>
      </c>
      <c r="E23" s="6"/>
      <c r="F23" s="6">
        <f t="shared" ref="F23:H23" si="1">SUM(F18:F22)</f>
        <v>36035.300000000003</v>
      </c>
      <c r="G23" s="6"/>
      <c r="H23" s="6">
        <f t="shared" si="1"/>
        <v>6529.5800000000008</v>
      </c>
    </row>
    <row r="24" spans="1:8" x14ac:dyDescent="0.25">
      <c r="A24" s="3"/>
      <c r="B24" s="3"/>
      <c r="C24" s="3"/>
      <c r="D24" s="5"/>
      <c r="E24" s="5"/>
      <c r="F24" s="5"/>
      <c r="G24" s="5"/>
      <c r="H24" s="5"/>
    </row>
    <row r="25" spans="1:8" x14ac:dyDescent="0.25">
      <c r="A25" s="4" t="s">
        <v>6</v>
      </c>
      <c r="B25" s="3"/>
      <c r="C25" s="3"/>
      <c r="D25" s="5"/>
      <c r="E25" s="5"/>
      <c r="F25" s="5"/>
      <c r="G25" s="5"/>
      <c r="H25" s="5"/>
    </row>
    <row r="26" spans="1:8" x14ac:dyDescent="0.25">
      <c r="A26" s="3" t="s">
        <v>7</v>
      </c>
      <c r="B26" s="3"/>
      <c r="C26" s="3"/>
      <c r="D26" s="5">
        <f>142+9235.65</f>
        <v>9377.65</v>
      </c>
      <c r="E26" s="5"/>
      <c r="F26" s="5">
        <f>1560+1260+1260+1260+1260+1260+1260</f>
        <v>9120</v>
      </c>
      <c r="G26" s="5"/>
      <c r="H26" s="5">
        <f>+F26-D26</f>
        <v>-257.64999999999964</v>
      </c>
    </row>
    <row r="27" spans="1:8" x14ac:dyDescent="0.25">
      <c r="A27" s="3" t="s">
        <v>43</v>
      </c>
      <c r="B27" s="3"/>
      <c r="C27" s="3"/>
      <c r="D27" s="5">
        <v>0</v>
      </c>
      <c r="E27" s="5"/>
      <c r="F27" s="5">
        <v>0</v>
      </c>
      <c r="G27" s="5"/>
      <c r="H27" s="5">
        <f>+F27-D27</f>
        <v>0</v>
      </c>
    </row>
    <row r="28" spans="1:8" x14ac:dyDescent="0.25">
      <c r="A28" s="3" t="s">
        <v>8</v>
      </c>
      <c r="B28" s="3"/>
      <c r="C28" s="3"/>
      <c r="D28" s="5">
        <v>0</v>
      </c>
      <c r="E28" s="5"/>
      <c r="F28" s="5">
        <v>0</v>
      </c>
      <c r="G28" s="5"/>
      <c r="H28" s="5">
        <f t="shared" ref="H28:H47" si="2">+F28-D28</f>
        <v>0</v>
      </c>
    </row>
    <row r="29" spans="1:8" x14ac:dyDescent="0.25">
      <c r="A29" s="3" t="s">
        <v>9</v>
      </c>
      <c r="B29" s="3"/>
      <c r="C29" s="3"/>
      <c r="D29" s="5">
        <v>0</v>
      </c>
      <c r="E29" s="5"/>
      <c r="F29" s="5">
        <v>350</v>
      </c>
      <c r="G29" s="5"/>
      <c r="H29" s="5">
        <f t="shared" si="2"/>
        <v>350</v>
      </c>
    </row>
    <row r="30" spans="1:8" x14ac:dyDescent="0.25">
      <c r="A30" s="3" t="s">
        <v>31</v>
      </c>
      <c r="B30" s="3"/>
      <c r="C30" s="3"/>
      <c r="D30" s="5">
        <v>1854.61</v>
      </c>
      <c r="E30" s="5"/>
      <c r="F30" s="5">
        <v>700</v>
      </c>
      <c r="G30" s="5"/>
      <c r="H30" s="6">
        <f t="shared" si="2"/>
        <v>-1154.6099999999999</v>
      </c>
    </row>
    <row r="31" spans="1:8" x14ac:dyDescent="0.25">
      <c r="A31" s="3" t="s">
        <v>32</v>
      </c>
      <c r="B31" s="3"/>
      <c r="C31" s="3"/>
      <c r="D31" s="5">
        <v>1281.52</v>
      </c>
      <c r="E31" s="5"/>
      <c r="F31" s="5">
        <f>495+495</f>
        <v>990</v>
      </c>
      <c r="G31" s="5"/>
      <c r="H31" s="6">
        <f t="shared" si="2"/>
        <v>-291.52</v>
      </c>
    </row>
    <row r="32" spans="1:8" x14ac:dyDescent="0.25">
      <c r="A32" s="3" t="s">
        <v>38</v>
      </c>
      <c r="B32" s="3"/>
      <c r="C32" s="3"/>
      <c r="D32" s="5">
        <v>110</v>
      </c>
      <c r="E32" s="5"/>
      <c r="F32" s="5">
        <v>0</v>
      </c>
      <c r="G32" s="5"/>
      <c r="H32" s="6">
        <f t="shared" si="2"/>
        <v>-110</v>
      </c>
    </row>
    <row r="33" spans="1:8" x14ac:dyDescent="0.25">
      <c r="A33" s="3" t="s">
        <v>40</v>
      </c>
      <c r="B33" s="3"/>
      <c r="C33" s="3"/>
      <c r="D33" s="5">
        <v>0</v>
      </c>
      <c r="E33" s="5"/>
      <c r="F33" s="5">
        <v>0</v>
      </c>
      <c r="G33" s="5"/>
      <c r="H33" s="5">
        <f t="shared" si="2"/>
        <v>0</v>
      </c>
    </row>
    <row r="34" spans="1:8" x14ac:dyDescent="0.25">
      <c r="A34" s="3" t="s">
        <v>33</v>
      </c>
      <c r="B34" s="3"/>
      <c r="C34" s="3"/>
      <c r="D34" s="5">
        <v>526.79999999999995</v>
      </c>
      <c r="E34" s="5"/>
      <c r="F34" s="5">
        <v>350</v>
      </c>
      <c r="G34" s="5"/>
      <c r="H34" s="6">
        <f t="shared" si="2"/>
        <v>-176.79999999999995</v>
      </c>
    </row>
    <row r="35" spans="1:8" x14ac:dyDescent="0.25">
      <c r="A35" s="3" t="s">
        <v>41</v>
      </c>
      <c r="B35" s="3"/>
      <c r="C35" s="3"/>
      <c r="D35" s="5">
        <v>347.82</v>
      </c>
      <c r="E35" s="5"/>
      <c r="F35" s="5">
        <v>0</v>
      </c>
      <c r="G35" s="5"/>
      <c r="H35" s="6">
        <f t="shared" si="2"/>
        <v>-347.82</v>
      </c>
    </row>
    <row r="36" spans="1:8" x14ac:dyDescent="0.25">
      <c r="A36" s="3" t="s">
        <v>12</v>
      </c>
      <c r="B36" s="3"/>
      <c r="C36" s="3"/>
      <c r="D36" s="5">
        <v>37.47</v>
      </c>
      <c r="E36" s="5"/>
      <c r="F36" s="5">
        <f>150+150</f>
        <v>300</v>
      </c>
      <c r="G36" s="5"/>
      <c r="H36" s="5">
        <f t="shared" ref="H36:H38" si="3">+F36-D36</f>
        <v>262.52999999999997</v>
      </c>
    </row>
    <row r="37" spans="1:8" x14ac:dyDescent="0.25">
      <c r="A37" s="3" t="s">
        <v>39</v>
      </c>
      <c r="B37" s="3"/>
      <c r="C37" s="3"/>
      <c r="D37" s="6">
        <v>-347.81</v>
      </c>
      <c r="E37" s="5"/>
      <c r="F37" s="5">
        <v>0</v>
      </c>
      <c r="G37" s="5"/>
      <c r="H37" s="5">
        <f t="shared" si="3"/>
        <v>347.81</v>
      </c>
    </row>
    <row r="38" spans="1:8" x14ac:dyDescent="0.25">
      <c r="A38" s="3" t="s">
        <v>44</v>
      </c>
      <c r="B38" s="3"/>
      <c r="C38" s="3"/>
      <c r="D38" s="5">
        <v>17.39</v>
      </c>
      <c r="E38" s="5"/>
      <c r="F38" s="5">
        <v>0</v>
      </c>
      <c r="G38" s="5"/>
      <c r="H38" s="6">
        <f t="shared" si="3"/>
        <v>-17.39</v>
      </c>
    </row>
    <row r="39" spans="1:8" x14ac:dyDescent="0.25">
      <c r="A39" s="3" t="s">
        <v>19</v>
      </c>
      <c r="B39" s="3"/>
      <c r="C39" s="3"/>
      <c r="D39" s="5">
        <v>243.05</v>
      </c>
      <c r="E39" s="5"/>
      <c r="F39" s="5">
        <f>120+30+30</f>
        <v>180</v>
      </c>
      <c r="G39" s="5"/>
      <c r="H39" s="6">
        <f t="shared" si="2"/>
        <v>-63.050000000000011</v>
      </c>
    </row>
    <row r="40" spans="1:8" x14ac:dyDescent="0.25">
      <c r="A40" s="3" t="s">
        <v>34</v>
      </c>
      <c r="B40" s="3"/>
      <c r="C40" s="3"/>
      <c r="D40" s="5">
        <v>0</v>
      </c>
      <c r="E40" s="5"/>
      <c r="F40" s="5">
        <v>0</v>
      </c>
      <c r="G40" s="5"/>
      <c r="H40" s="5">
        <f t="shared" si="2"/>
        <v>0</v>
      </c>
    </row>
    <row r="41" spans="1:8" x14ac:dyDescent="0.25">
      <c r="A41" s="3" t="s">
        <v>37</v>
      </c>
      <c r="B41" s="3"/>
      <c r="C41" s="3"/>
      <c r="D41" s="5">
        <v>0</v>
      </c>
      <c r="E41" s="5"/>
      <c r="F41" s="5">
        <v>0</v>
      </c>
      <c r="G41" s="5"/>
      <c r="H41" s="5">
        <f t="shared" si="2"/>
        <v>0</v>
      </c>
    </row>
    <row r="42" spans="1:8" x14ac:dyDescent="0.25">
      <c r="A42" s="3" t="s">
        <v>35</v>
      </c>
      <c r="B42" s="3"/>
      <c r="C42" s="3"/>
      <c r="D42" s="5">
        <v>82.57</v>
      </c>
      <c r="E42" s="5"/>
      <c r="F42" s="5">
        <v>0</v>
      </c>
      <c r="G42" s="5"/>
      <c r="H42" s="6">
        <f t="shared" si="2"/>
        <v>-82.57</v>
      </c>
    </row>
    <row r="43" spans="1:8" x14ac:dyDescent="0.25">
      <c r="A43" s="3" t="s">
        <v>36</v>
      </c>
      <c r="B43" s="3"/>
      <c r="C43" s="3"/>
      <c r="D43" s="5">
        <v>0</v>
      </c>
      <c r="E43" s="5"/>
      <c r="F43" s="5">
        <v>0</v>
      </c>
      <c r="G43" s="5"/>
      <c r="H43" s="5">
        <f t="shared" si="2"/>
        <v>0</v>
      </c>
    </row>
    <row r="44" spans="1:8" x14ac:dyDescent="0.25">
      <c r="A44" s="3" t="s">
        <v>11</v>
      </c>
      <c r="B44" s="3"/>
      <c r="C44" s="3"/>
      <c r="D44" s="5">
        <v>1348.92</v>
      </c>
      <c r="E44" s="5"/>
      <c r="F44" s="5">
        <f>300+150+150+150+150</f>
        <v>900</v>
      </c>
      <c r="G44" s="5"/>
      <c r="H44" s="6">
        <f t="shared" si="2"/>
        <v>-448.92000000000007</v>
      </c>
    </row>
    <row r="45" spans="1:8" x14ac:dyDescent="0.25">
      <c r="A45" s="3" t="s">
        <v>13</v>
      </c>
      <c r="B45" s="3"/>
      <c r="C45" s="3"/>
      <c r="D45" s="5">
        <v>401.05</v>
      </c>
      <c r="E45" s="5"/>
      <c r="F45" s="5">
        <v>400</v>
      </c>
      <c r="G45" s="5"/>
      <c r="H45" s="6">
        <f t="shared" si="2"/>
        <v>-1.0500000000000114</v>
      </c>
    </row>
    <row r="46" spans="1:8" x14ac:dyDescent="0.25">
      <c r="A46" s="3" t="s">
        <v>10</v>
      </c>
      <c r="B46" s="3"/>
      <c r="C46" s="3"/>
      <c r="D46" s="5">
        <v>367</v>
      </c>
      <c r="E46" s="5"/>
      <c r="F46" s="5">
        <f>85+85+85+85+85+85</f>
        <v>510</v>
      </c>
      <c r="G46" s="5"/>
      <c r="H46" s="5">
        <f t="shared" si="2"/>
        <v>143</v>
      </c>
    </row>
    <row r="47" spans="1:8" x14ac:dyDescent="0.25">
      <c r="A47" s="4" t="s">
        <v>14</v>
      </c>
      <c r="B47" s="4"/>
      <c r="C47" s="4"/>
      <c r="D47" s="6">
        <f>SUM(D26:D46)</f>
        <v>15648.039999999997</v>
      </c>
      <c r="E47" s="6"/>
      <c r="F47" s="6">
        <f>SUM(F26:F46)</f>
        <v>13800</v>
      </c>
      <c r="G47" s="6"/>
      <c r="H47" s="6">
        <f t="shared" si="2"/>
        <v>-1848.0399999999972</v>
      </c>
    </row>
    <row r="48" spans="1:8" x14ac:dyDescent="0.25">
      <c r="A48" s="3"/>
      <c r="B48" s="3"/>
      <c r="C48" s="3"/>
      <c r="D48" s="5"/>
      <c r="E48" s="5"/>
      <c r="F48" s="5"/>
      <c r="G48" s="5"/>
      <c r="H48" s="5"/>
    </row>
    <row r="49" spans="1:9" x14ac:dyDescent="0.25">
      <c r="A49" s="4" t="s">
        <v>15</v>
      </c>
      <c r="B49" s="4"/>
      <c r="C49" s="4"/>
      <c r="D49" s="6">
        <f>+D23-D47</f>
        <v>26916.840000000007</v>
      </c>
      <c r="E49" s="6"/>
      <c r="F49" s="6">
        <f>+F23-F47</f>
        <v>22235.300000000003</v>
      </c>
      <c r="G49" s="6"/>
      <c r="H49" s="6">
        <f>+H23+H47</f>
        <v>4681.5400000000036</v>
      </c>
      <c r="I49" s="3"/>
    </row>
  </sheetData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</dc:creator>
  <cp:lastModifiedBy>Pauline Seaton</cp:lastModifiedBy>
  <cp:lastPrinted>2024-12-02T03:13:29Z</cp:lastPrinted>
  <dcterms:created xsi:type="dcterms:W3CDTF">2023-07-02T19:08:11Z</dcterms:created>
  <dcterms:modified xsi:type="dcterms:W3CDTF">2024-12-02T03:22:53Z</dcterms:modified>
</cp:coreProperties>
</file>